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225" windowWidth="13260" windowHeight="5400"/>
  </bookViews>
  <sheets>
    <sheet name="Sheet1" sheetId="1" r:id="rId1"/>
  </sheets>
  <definedNames>
    <definedName name="_xlnm.Print_Area" localSheetId="0">Sheet1!$A:$Q</definedName>
    <definedName name="_xlnm.Print_Titles" localSheetId="0">Sheet1!$A:$E,Sheet1!$1:$6</definedName>
  </definedNames>
  <calcPr calcId="145621"/>
</workbook>
</file>

<file path=xl/calcChain.xml><?xml version="1.0" encoding="utf-8"?>
<calcChain xmlns="http://schemas.openxmlformats.org/spreadsheetml/2006/main">
  <c r="AF7" i="1" l="1"/>
  <c r="G24" i="1"/>
  <c r="G35" i="1" s="1"/>
  <c r="G48" i="1"/>
  <c r="G53" i="1"/>
  <c r="F24" i="1"/>
  <c r="F35" i="1" s="1"/>
  <c r="F48" i="1"/>
  <c r="F53" i="1" s="1"/>
  <c r="H24" i="1"/>
  <c r="H35" i="1" s="1"/>
  <c r="H48" i="1"/>
  <c r="H53" i="1" s="1"/>
  <c r="I24" i="1"/>
  <c r="I35" i="1" s="1"/>
  <c r="I48" i="1"/>
  <c r="I53" i="1" s="1"/>
  <c r="J24" i="1"/>
  <c r="J35" i="1" s="1"/>
  <c r="J48" i="1"/>
  <c r="J53" i="1" s="1"/>
  <c r="K24" i="1"/>
  <c r="K35" i="1"/>
  <c r="K48" i="1"/>
  <c r="K53" i="1" s="1"/>
  <c r="L24" i="1"/>
  <c r="L35" i="1" s="1"/>
  <c r="L54" i="1" s="1"/>
  <c r="L48" i="1"/>
  <c r="L53" i="1"/>
  <c r="M24" i="1"/>
  <c r="M35" i="1"/>
  <c r="M48" i="1"/>
  <c r="M53" i="1"/>
  <c r="N24" i="1"/>
  <c r="N35" i="1"/>
  <c r="N48" i="1"/>
  <c r="N53" i="1"/>
  <c r="O24" i="1"/>
  <c r="O35" i="1" s="1"/>
  <c r="O48" i="1"/>
  <c r="O53" i="1" s="1"/>
  <c r="P24" i="1"/>
  <c r="P35" i="1" s="1"/>
  <c r="P54" i="1" s="1"/>
  <c r="P48" i="1"/>
  <c r="P53" i="1"/>
  <c r="Q24" i="1"/>
  <c r="Q35" i="1"/>
  <c r="Q48" i="1"/>
  <c r="Q53" i="1" s="1"/>
  <c r="G54" i="1" l="1"/>
  <c r="I54" i="1"/>
  <c r="J54" i="1"/>
  <c r="K54" i="1"/>
  <c r="H54" i="1"/>
  <c r="N54" i="1"/>
  <c r="M54" i="1"/>
  <c r="Q54" i="1"/>
  <c r="O54" i="1"/>
  <c r="F54" i="1"/>
  <c r="F56" i="1" s="1"/>
  <c r="G55" i="1" s="1"/>
  <c r="G56" i="1" l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<sst xmlns="http://schemas.openxmlformats.org/spreadsheetml/2006/main" count="402" uniqueCount="399">
  <si>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</si>
  <si>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</si>
  <si>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</si>
  <si>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</si>
  <si>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</si>
  <si>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</si>
  <si>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</si>
  <si>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</si>
  <si>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</si>
  <si>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</si>
  <si>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</si>
  <si>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</si>
  <si>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</si>
  <si>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</si>
  <si>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</si>
  <si>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</si>
  <si>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</si>
  <si>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</si>
  <si>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</si>
  <si>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</si>
  <si>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</si>
  <si>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</si>
  <si>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</si>
  <si>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</si>
  <si>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</si>
  <si>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</si>
  <si>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</si>
  <si>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</si>
  <si>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</si>
  <si>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</si>
  <si>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</si>
  <si>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</si>
  <si>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</si>
  <si>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</si>
  <si>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</si>
  <si>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</si>
  <si>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</si>
  <si>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</si>
  <si>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</si>
  <si>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</si>
  <si>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</si>
  <si>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</si>
  <si>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</si>
  <si>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</si>
  <si>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</si>
  <si>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</si>
  <si>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</si>
  <si>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</si>
  <si>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</si>
  <si>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</si>
  <si>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</si>
  <si>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</si>
  <si>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</si>
  <si>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</si>
  <si>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</si>
  <si>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</si>
  <si>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</si>
  <si>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</si>
  <si>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</si>
  <si>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</si>
  <si>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</si>
  <si>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</si>
  <si>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</si>
  <si>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</si>
  <si>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</si>
  <si>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</si>
  <si>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</si>
  <si>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</si>
  <si>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</si>
  <si>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</si>
  <si>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</si>
  <si>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</si>
  <si>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</si>
  <si>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</si>
  <si>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</si>
  <si>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</si>
  <si>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</si>
  <si>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</si>
  <si>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</si>
  <si>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</si>
  <si>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</si>
  <si>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</si>
  <si>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</si>
  <si>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</si>
  <si>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</si>
  <si>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</si>
  <si>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</si>
  <si>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</si>
  <si>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</si>
  <si>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</si>
  <si>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</si>
  <si>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</si>
  <si>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</si>
  <si>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</si>
  <si>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</si>
  <si>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</si>
  <si>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</si>
  <si>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</si>
  <si>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</si>
  <si>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</si>
  <si>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</si>
  <si>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</si>
  <si>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</si>
  <si>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</si>
  <si>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</si>
  <si>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</si>
  <si>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</si>
  <si>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</si>
  <si>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</si>
  <si>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</si>
  <si>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</si>
  <si>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</si>
  <si>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</si>
  <si>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</si>
  <si>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</si>
  <si>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</si>
  <si>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</si>
  <si>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</si>
  <si>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</si>
  <si>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</si>
  <si>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</si>
  <si>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</si>
  <si>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</si>
  <si>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</si>
  <si>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</si>
  <si>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</si>
  <si>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</si>
  <si>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</si>
  <si>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</si>
  <si>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</si>
  <si>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</si>
  <si>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</si>
  <si>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</si>
  <si>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</si>
  <si>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</si>
  <si>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</si>
  <si>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</si>
  <si>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</si>
  <si>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</si>
  <si>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</si>
  <si>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</si>
  <si>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</si>
  <si>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</si>
  <si>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</si>
  <si>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</si>
  <si>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</si>
  <si>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</si>
  <si>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</si>
  <si>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</si>
  <si>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</si>
  <si>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</si>
  <si>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</si>
  <si>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</si>
  <si>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</si>
  <si>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</si>
  <si>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</si>
  <si>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</si>
  <si>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</si>
  <si>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</si>
  <si>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</si>
  <si>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</si>
  <si>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</si>
  <si>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</si>
  <si>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</si>
  <si>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</si>
  <si>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</si>
  <si>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</si>
  <si>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</si>
  <si>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</si>
  <si>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</si>
  <si>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</si>
  <si>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</si>
  <si>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</si>
  <si>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</si>
  <si>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</si>
  <si>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</si>
  <si>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</si>
  <si>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</si>
  <si>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</si>
  <si>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</si>
  <si>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</si>
  <si>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</si>
  <si>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</si>
  <si>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</si>
  <si>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</si>
  <si>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</si>
  <si>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</si>
  <si>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</si>
  <si>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</si>
  <si>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</si>
  <si>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</si>
  <si>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</si>
  <si>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</si>
  <si>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</si>
  <si>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</si>
  <si>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</si>
  <si>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</si>
  <si>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</si>
  <si>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</si>
  <si>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</si>
  <si>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</si>
  <si>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</si>
  <si>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</si>
  <si>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</si>
  <si>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</si>
  <si>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</si>
  <si>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</si>
  <si>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</si>
  <si>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</si>
  <si>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</si>
  <si>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</si>
  <si>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</si>
  <si>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</si>
  <si>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</si>
  <si>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</si>
  <si>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</si>
  <si>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</si>
  <si>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</si>
  <si>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</si>
  <si>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</si>
  <si>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</si>
  <si>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</si>
  <si>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</si>
  <si>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</si>
  <si>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</si>
  <si>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</si>
  <si>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</si>
  <si>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</si>
  <si>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</si>
  <si>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</si>
  <si>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</si>
  <si>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</si>
  <si>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</si>
  <si>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</si>
  <si>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</si>
  <si>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</si>
  <si>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</si>
  <si>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</si>
  <si>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</si>
  <si>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</si>
  <si>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</si>
  <si>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</si>
  <si>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</si>
  <si>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</si>
  <si>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</si>
  <si>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</si>
  <si>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</si>
  <si>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</si>
  <si>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</si>
  <si>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</si>
  <si>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</si>
  <si>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</si>
  <si>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</si>
  <si>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</si>
  <si>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</si>
  <si>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</si>
  <si>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</si>
  <si>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</si>
  <si>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</si>
  <si>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</si>
  <si>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</si>
  <si>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</si>
  <si>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</si>
  <si>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</si>
  <si>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</si>
  <si>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</si>
  <si>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</si>
  <si>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</si>
  <si>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</si>
  <si>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</si>
  <si>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</si>
  <si>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</si>
  <si>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</si>
  <si>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</si>
  <si>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</si>
  <si>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</si>
  <si>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</si>
  <si>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</si>
  <si>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</si>
  <si>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</si>
  <si>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</si>
  <si>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</si>
  <si>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</si>
  <si>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</si>
  <si>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</si>
  <si>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</si>
  <si>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</si>
  <si>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</si>
  <si>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</si>
  <si>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</si>
  <si>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</si>
  <si>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</si>
  <si>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</si>
  <si>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</si>
  <si>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</si>
  <si>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</si>
  <si>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</si>
  <si>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</si>
  <si>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</si>
  <si>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</si>
  <si>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</si>
  <si>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</si>
  <si>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</si>
  <si>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</si>
  <si>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</si>
  <si>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</si>
  <si>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</si>
  <si>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</si>
  <si>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</si>
  <si>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</si>
  <si>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</si>
  <si>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</si>
  <si>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</si>
  <si>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</si>
  <si>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</si>
  <si>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</si>
  <si>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</si>
  <si>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</si>
  <si>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</si>
  <si>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</si>
  <si>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</si>
  <si>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</si>
  <si>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</si>
  <si>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</si>
  <si>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</si>
  <si>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</si>
  <si>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</si>
  <si>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</si>
  <si>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</si>
  <si>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</si>
  <si>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</si>
  <si>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</si>
  <si>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</si>
  <si>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</si>
  <si>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</si>
  <si>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</si>
  <si>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</si>
  <si>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</si>
  <si>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</si>
  <si>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</si>
  <si>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</si>
  <si>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</si>
  <si>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</si>
  <si>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</si>
  <si>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</si>
  <si>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</si>
  <si>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</si>
  <si>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</si>
  <si>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</si>
  <si>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</si>
  <si>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</si>
  <si>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</si>
  <si>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</si>
  <si>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</si>
  <si>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</si>
  <si>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</si>
  <si>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</si>
  <si>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</si>
  <si>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</si>
  <si>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</si>
  <si>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</si>
  <si>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</si>
  <si>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</si>
  <si>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</si>
  <si>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</si>
  <si>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</si>
  <si>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</si>
  <si>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</si>
  <si>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</si>
  <si>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</si>
  <si>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</si>
  <si>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</si>
  <si>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</si>
  <si>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</si>
  <si>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</si>
  <si>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</si>
  <si>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</si>
  <si>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</si>
  <si>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</si>
  <si>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</si>
  <si>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</si>
  <si>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</si>
  <si>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</si>
  <si>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</si>
  <si>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</si>
  <si>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</si>
  <si>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</si>
  <si>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</si>
  <si>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</si>
  <si>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</si>
  <si>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</si>
  <si>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</si>
  <si>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</si>
  <si>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</si>
  <si>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</si>
  <si>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</si>
  <si>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</si>
  <si>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</si>
  <si>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M02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</si>
</sst>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"/>
  </numFmts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topLeftCell="A23" zoomScale="75" workbookViewId="0">
      <selection activeCell="G50" sqref="G50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32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32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32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32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2016</v>
      </c>
      <c r="B7" s="7" t="s">
        <v>398</v>
      </c>
      <c r="C7" s="7" t="s">
        <v>201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FS163_CFA_2016_M02</v>
      </c>
    </row>
    <row r="8" spans="1:32" ht="12.95" customHeight="1" x14ac:dyDescent="0.2">
      <c r="D8" s="4" t="s">
        <v>24</v>
      </c>
      <c r="E8" s="4" t="s">
        <v>25</v>
      </c>
      <c r="F8" s="9">
        <v>221958</v>
      </c>
      <c r="G8" s="9">
        <v>311059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9">
        <v>221808</v>
      </c>
      <c r="G11" s="9">
        <v>105003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9">
        <v>646384</v>
      </c>
      <c r="G12" s="9">
        <v>164700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9">
        <v>133282</v>
      </c>
      <c r="G13" s="9">
        <v>66821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9">
        <v>32505</v>
      </c>
      <c r="G15" s="9">
        <v>19822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9">
        <v>49850</v>
      </c>
      <c r="G19" s="9">
        <v>6540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9">
        <v>22488221</v>
      </c>
      <c r="G22" s="9">
        <v>419540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9">
        <v>2100840</v>
      </c>
      <c r="G23" s="9">
        <v>108579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25894848</v>
      </c>
      <c r="G24" s="10">
        <f t="shared" ref="G24:Q24" si="0">SUM(G8:G23)</f>
        <v>1202064</v>
      </c>
      <c r="H24" s="10">
        <f t="shared" si="0"/>
        <v>0</v>
      </c>
      <c r="I24" s="10">
        <f t="shared" si="0"/>
        <v>0</v>
      </c>
      <c r="J24" s="10">
        <f t="shared" si="0"/>
        <v>0</v>
      </c>
      <c r="K24" s="10">
        <f t="shared" si="0"/>
        <v>0</v>
      </c>
      <c r="L24" s="10">
        <f t="shared" si="0"/>
        <v>0</v>
      </c>
      <c r="M24" s="10">
        <f t="shared" si="0"/>
        <v>0</v>
      </c>
      <c r="N24" s="10">
        <f t="shared" si="0"/>
        <v>0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25894848</v>
      </c>
      <c r="G35" s="10">
        <f t="shared" ref="G35:Q35" si="1">SUM(G26:G34)+G24</f>
        <v>1202064</v>
      </c>
      <c r="H35" s="10">
        <f t="shared" si="1"/>
        <v>0</v>
      </c>
      <c r="I35" s="10">
        <f t="shared" si="1"/>
        <v>0</v>
      </c>
      <c r="J35" s="10">
        <f t="shared" si="1"/>
        <v>0</v>
      </c>
      <c r="K35" s="10">
        <f t="shared" si="1"/>
        <v>0</v>
      </c>
      <c r="L35" s="10">
        <f t="shared" si="1"/>
        <v>0</v>
      </c>
      <c r="M35" s="10">
        <f t="shared" si="1"/>
        <v>0</v>
      </c>
      <c r="N35" s="10">
        <f t="shared" si="1"/>
        <v>0</v>
      </c>
      <c r="O35" s="10">
        <f t="shared" si="1"/>
        <v>0</v>
      </c>
      <c r="P35" s="10">
        <f t="shared" si="1"/>
        <v>0</v>
      </c>
      <c r="Q35" s="10">
        <f t="shared" si="1"/>
        <v>0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9">
        <v>3852094</v>
      </c>
      <c r="G37" s="9">
        <v>3345952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9">
        <v>269533</v>
      </c>
      <c r="G38" s="9">
        <v>269690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9">
        <v>395338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9">
        <v>322</v>
      </c>
      <c r="G44" s="9">
        <v>322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9">
        <v>6159034</v>
      </c>
      <c r="G47" s="9">
        <v>656624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10676321</v>
      </c>
      <c r="G48" s="10">
        <f t="shared" ref="G48:Q48" si="2">SUM(G37:G47)</f>
        <v>4272588</v>
      </c>
      <c r="H48" s="10">
        <f t="shared" si="2"/>
        <v>0</v>
      </c>
      <c r="I48" s="10">
        <f t="shared" si="2"/>
        <v>0</v>
      </c>
      <c r="J48" s="10">
        <f t="shared" si="2"/>
        <v>0</v>
      </c>
      <c r="K48" s="10">
        <f t="shared" si="2"/>
        <v>0</v>
      </c>
      <c r="L48" s="10">
        <f t="shared" si="2"/>
        <v>0</v>
      </c>
      <c r="M48" s="10">
        <f t="shared" si="2"/>
        <v>0</v>
      </c>
      <c r="N48" s="10">
        <f t="shared" si="2"/>
        <v>0</v>
      </c>
      <c r="O48" s="10">
        <f t="shared" si="2"/>
        <v>0</v>
      </c>
      <c r="P48" s="10">
        <f t="shared" si="2"/>
        <v>0</v>
      </c>
      <c r="Q48" s="10">
        <f t="shared" si="2"/>
        <v>0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9">
        <v>7930876</v>
      </c>
      <c r="G50" s="9">
        <v>1052371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9">
        <v>282034</v>
      </c>
      <c r="G52" s="9">
        <v>492852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18889231</v>
      </c>
      <c r="G53" s="10">
        <f t="shared" ref="G53:Q53" si="3">SUM(G50:G52)+G48</f>
        <v>5817811</v>
      </c>
      <c r="H53" s="10">
        <f t="shared" si="3"/>
        <v>0</v>
      </c>
      <c r="I53" s="10">
        <f t="shared" si="3"/>
        <v>0</v>
      </c>
      <c r="J53" s="10">
        <f t="shared" si="3"/>
        <v>0</v>
      </c>
      <c r="K53" s="10">
        <f t="shared" si="3"/>
        <v>0</v>
      </c>
      <c r="L53" s="10">
        <f t="shared" si="3"/>
        <v>0</v>
      </c>
      <c r="M53" s="10">
        <f t="shared" si="3"/>
        <v>0</v>
      </c>
      <c r="N53" s="10">
        <f t="shared" si="3"/>
        <v>0</v>
      </c>
      <c r="O53" s="10">
        <f t="shared" si="3"/>
        <v>0</v>
      </c>
      <c r="P53" s="10">
        <f t="shared" si="3"/>
        <v>0</v>
      </c>
      <c r="Q53" s="10">
        <f t="shared" si="3"/>
        <v>0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7005617</v>
      </c>
      <c r="G54" s="10">
        <f t="shared" ref="G54:Q54" si="4">+G35-G53</f>
        <v>-4615747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0">
        <f t="shared" si="4"/>
        <v>0</v>
      </c>
      <c r="M54" s="10">
        <f t="shared" si="4"/>
        <v>0</v>
      </c>
      <c r="N54" s="10">
        <f t="shared" si="4"/>
        <v>0</v>
      </c>
      <c r="O54" s="10">
        <f t="shared" si="4"/>
        <v>0</v>
      </c>
      <c r="P54" s="10">
        <f t="shared" si="4"/>
        <v>0</v>
      </c>
      <c r="Q54" s="10">
        <f t="shared" si="4"/>
        <v>0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9">
        <v>-358642</v>
      </c>
      <c r="G55" s="12">
        <f>+F56</f>
        <v>6646975</v>
      </c>
      <c r="H55" s="12">
        <f t="shared" ref="H55:Q55" si="5">+G56</f>
        <v>2031228</v>
      </c>
      <c r="I55" s="12">
        <f t="shared" si="5"/>
        <v>2031228</v>
      </c>
      <c r="J55" s="12">
        <f t="shared" si="5"/>
        <v>2031228</v>
      </c>
      <c r="K55" s="12">
        <f t="shared" si="5"/>
        <v>2031228</v>
      </c>
      <c r="L55" s="12">
        <f t="shared" si="5"/>
        <v>2031228</v>
      </c>
      <c r="M55" s="12">
        <f t="shared" si="5"/>
        <v>2031228</v>
      </c>
      <c r="N55" s="12">
        <f t="shared" si="5"/>
        <v>2031228</v>
      </c>
      <c r="O55" s="12">
        <f t="shared" si="5"/>
        <v>2031228</v>
      </c>
      <c r="P55" s="12">
        <f t="shared" si="5"/>
        <v>2031228</v>
      </c>
      <c r="Q55" s="12">
        <f t="shared" si="5"/>
        <v>2031228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6646975</v>
      </c>
      <c r="G56" s="10">
        <f t="shared" ref="G56:Q56" si="6">+G54+G55</f>
        <v>2031228</v>
      </c>
      <c r="H56" s="10">
        <f t="shared" si="6"/>
        <v>2031228</v>
      </c>
      <c r="I56" s="10">
        <f t="shared" si="6"/>
        <v>2031228</v>
      </c>
      <c r="J56" s="10">
        <f t="shared" si="6"/>
        <v>2031228</v>
      </c>
      <c r="K56" s="10">
        <f t="shared" si="6"/>
        <v>2031228</v>
      </c>
      <c r="L56" s="10">
        <f t="shared" si="6"/>
        <v>2031228</v>
      </c>
      <c r="M56" s="10">
        <f t="shared" si="6"/>
        <v>2031228</v>
      </c>
      <c r="N56" s="10">
        <f t="shared" si="6"/>
        <v>2031228</v>
      </c>
      <c r="O56" s="10">
        <f t="shared" si="6"/>
        <v>2031228</v>
      </c>
      <c r="P56" s="10">
        <f t="shared" si="6"/>
        <v>2031228</v>
      </c>
      <c r="Q56" s="10">
        <f t="shared" si="6"/>
        <v>2031228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7B6EA1-E71D-416F-BF17-F4CD3267EBF9}">
  <ds:schemaRefs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Thandi Gwala</cp:lastModifiedBy>
  <dcterms:created xsi:type="dcterms:W3CDTF">2009-09-09T13:00:57Z</dcterms:created>
  <dcterms:modified xsi:type="dcterms:W3CDTF">2015-09-10T14:34:45Z</dcterms:modified>
</cp:coreProperties>
</file>